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8960" windowHeight="11580" activeTab="2"/>
  </bookViews>
  <sheets>
    <sheet name="Monthly_Sal" sheetId="2" r:id="rId1"/>
    <sheet name="MONTHLY" sheetId="4" r:id="rId2"/>
    <sheet name="FORM" sheetId="7" r:id="rId3"/>
  </sheets>
  <definedNames>
    <definedName name="_xlnm.Print_Area" localSheetId="2">FORM!$A$1:$I$55</definedName>
    <definedName name="_xlnm.Print_Area" localSheetId="1">MONTHLY!$A$1:$I$29</definedName>
  </definedNames>
  <calcPr calcId="125725"/>
</workbook>
</file>

<file path=xl/calcChain.xml><?xml version="1.0" encoding="utf-8"?>
<calcChain xmlns="http://schemas.openxmlformats.org/spreadsheetml/2006/main">
  <c r="I13" i="7"/>
  <c r="I15" s="1"/>
  <c r="I6"/>
  <c r="I10" s="1"/>
  <c r="I42"/>
  <c r="I32"/>
  <c r="H25" i="4"/>
  <c r="E25"/>
  <c r="C25"/>
  <c r="F24"/>
  <c r="F23"/>
  <c r="F22"/>
  <c r="F21"/>
  <c r="D20"/>
  <c r="F20" s="1"/>
  <c r="D19"/>
  <c r="F19" s="1"/>
  <c r="D18"/>
  <c r="F18" s="1"/>
  <c r="D17"/>
  <c r="F17" s="1"/>
  <c r="D16"/>
  <c r="F16" s="1"/>
  <c r="D15"/>
  <c r="F15" s="1"/>
  <c r="D14"/>
  <c r="F14" s="1"/>
  <c r="D13"/>
  <c r="F13" s="1"/>
  <c r="D12"/>
  <c r="F12" s="1"/>
  <c r="D11"/>
  <c r="F11" s="1"/>
  <c r="D10"/>
  <c r="F10" s="1"/>
  <c r="D9"/>
  <c r="J25" i="2"/>
  <c r="I25"/>
  <c r="H25"/>
  <c r="F25"/>
  <c r="D25"/>
  <c r="C25"/>
  <c r="K20"/>
  <c r="G20"/>
  <c r="K19"/>
  <c r="G19"/>
  <c r="K18"/>
  <c r="G18"/>
  <c r="K17"/>
  <c r="G17"/>
  <c r="K16"/>
  <c r="G16"/>
  <c r="E15"/>
  <c r="G15" s="1"/>
  <c r="K15" s="1"/>
  <c r="K14"/>
  <c r="G14"/>
  <c r="E14"/>
  <c r="K13"/>
  <c r="G13"/>
  <c r="E13"/>
  <c r="G12"/>
  <c r="K12" s="1"/>
  <c r="E12"/>
  <c r="E11"/>
  <c r="G11" s="1"/>
  <c r="K11" s="1"/>
  <c r="K10"/>
  <c r="G10"/>
  <c r="E10"/>
  <c r="K9"/>
  <c r="G9"/>
  <c r="E9"/>
  <c r="G8"/>
  <c r="K8" s="1"/>
  <c r="E8"/>
  <c r="E7"/>
  <c r="G7" s="1"/>
  <c r="K7" s="1"/>
  <c r="K6"/>
  <c r="G6"/>
  <c r="E6"/>
  <c r="K5"/>
  <c r="G5"/>
  <c r="E5"/>
  <c r="G4"/>
  <c r="G25" s="1"/>
  <c r="E4"/>
  <c r="E25" s="1"/>
  <c r="D25" i="4" l="1"/>
  <c r="I46" i="7"/>
  <c r="I48" s="1"/>
  <c r="I49" s="1"/>
  <c r="F9" i="4"/>
  <c r="F25" s="1"/>
  <c r="K4" i="2"/>
  <c r="K25" s="1"/>
  <c r="I50" i="7" l="1"/>
  <c r="I52" s="1"/>
</calcChain>
</file>

<file path=xl/sharedStrings.xml><?xml version="1.0" encoding="utf-8"?>
<sst xmlns="http://schemas.openxmlformats.org/spreadsheetml/2006/main" count="209" uniqueCount="138">
  <si>
    <t>HRA</t>
  </si>
  <si>
    <t>GIS</t>
  </si>
  <si>
    <t>F.Y.:</t>
  </si>
  <si>
    <t>2019-2020</t>
  </si>
  <si>
    <t>Month</t>
  </si>
  <si>
    <t>Basic Salary</t>
  </si>
  <si>
    <t>G.P.</t>
  </si>
  <si>
    <t>DA</t>
  </si>
  <si>
    <t>Total</t>
  </si>
  <si>
    <t>GPF/CPF</t>
  </si>
  <si>
    <t>TDS</t>
  </si>
  <si>
    <t>Aggr. Salary</t>
  </si>
  <si>
    <t>Salary Date</t>
  </si>
  <si>
    <t>March</t>
  </si>
  <si>
    <t>25.04.2019</t>
  </si>
  <si>
    <t>April</t>
  </si>
  <si>
    <t>03.05.2019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</si>
  <si>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</si>
  <si>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</si>
  <si>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</si>
  <si>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</si>
  <si>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</si>
  <si>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</si>
  <si>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</si>
  <si>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</si>
  <si>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</si>
  <si>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</si>
  <si>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Bonus</t>
  </si>
  <si>
    <t>DA Arrears</t>
  </si>
  <si>
    <t>राजकीय औद्योगिक प्रशिक्षण संस्थान, शाहगंज, जौनपुर</t>
  </si>
  <si>
    <t>आय विवरण वित्तीय वर्ष :  2019-2020</t>
  </si>
  <si>
    <t>पदनाम :- अनुदेशक</t>
  </si>
  <si>
    <t>01</t>
  </si>
  <si>
    <t>मार्च '2019</t>
  </si>
  <si>
    <t>-</t>
  </si>
  <si>
    <t>02</t>
  </si>
  <si>
    <t>अप्रैल '2019</t>
  </si>
  <si>
    <t>03</t>
  </si>
  <si>
    <t>मई '2019</t>
  </si>
  <si>
    <t>04</t>
  </si>
  <si>
    <t>जून '2019</t>
  </si>
  <si>
    <t>05</t>
  </si>
  <si>
    <t>जुलाई '2019</t>
  </si>
  <si>
    <t>06</t>
  </si>
  <si>
    <t>अगस्त '2019</t>
  </si>
  <si>
    <t>07</t>
  </si>
  <si>
    <t>सितम्बर '2019</t>
  </si>
  <si>
    <t>08</t>
  </si>
  <si>
    <t>अक्टूबर '2019</t>
  </si>
  <si>
    <t>09</t>
  </si>
  <si>
    <t>नवंबर '2019</t>
  </si>
  <si>
    <t>10</t>
  </si>
  <si>
    <t>दिसंबर '2019</t>
  </si>
  <si>
    <t>11</t>
  </si>
  <si>
    <t>जनवरी '2020</t>
  </si>
  <si>
    <t>12</t>
  </si>
  <si>
    <t>फरवरी '2020</t>
  </si>
  <si>
    <t>13</t>
  </si>
  <si>
    <t xml:space="preserve">बोनस </t>
  </si>
  <si>
    <t>14</t>
  </si>
  <si>
    <t>डी0 ए0 एरियर</t>
  </si>
  <si>
    <t>कुल योग-</t>
  </si>
  <si>
    <t>03.06.2019</t>
  </si>
  <si>
    <t>02.07.2019</t>
  </si>
  <si>
    <t>01.08.2019</t>
  </si>
  <si>
    <t>03.09.2019</t>
  </si>
  <si>
    <t>04.10.2019</t>
  </si>
  <si>
    <t>25.10.2019</t>
  </si>
  <si>
    <t>04.12.2019</t>
  </si>
  <si>
    <t>23.12.2019</t>
  </si>
  <si>
    <t>23.12.2019</t>
  </si>
  <si>
    <t>वित्तीय वर्ष 2019-2020  में स्रोत से आयकर कटौती हेतु कर्मचारी द्वारा प्रदत्त आय विवरण</t>
  </si>
  <si>
    <t>G.I.S.</t>
  </si>
  <si>
    <t>S.No.</t>
  </si>
  <si>
    <t>Basic</t>
  </si>
  <si>
    <t>NPS Ded.</t>
  </si>
  <si>
    <t>01.02.2020</t>
  </si>
  <si>
    <t>23.01.2020</t>
  </si>
  <si>
    <t>Income From Other Sources</t>
  </si>
  <si>
    <t>Add; Edn Cess + Health Cess @ 4%</t>
  </si>
  <si>
    <t>Net Tax Payable</t>
  </si>
  <si>
    <t>Advance Tax Paid</t>
  </si>
  <si>
    <t>Tax Remianing to be Paid</t>
  </si>
  <si>
    <t>Additional contribution towards NPS [u/s 80CCD(1B)]</t>
  </si>
  <si>
    <t>Any other deductable (u/s 80C)</t>
  </si>
  <si>
    <t>Medi-claim premium (u/s 80D)</t>
  </si>
  <si>
    <t>Actual payment towards medical treatment (u/s 80DDB )</t>
  </si>
  <si>
    <t>Interest payable on loan for residentials house property (u/s 80EEA )</t>
  </si>
  <si>
    <t>Interest payable on loan for purchase of electric vehicles(u/s 80EEB )</t>
  </si>
  <si>
    <t>Donations (u/s 80G)</t>
  </si>
  <si>
    <t>Deduction for maintenance / medical treatment of dependent (u/s 80DD)</t>
  </si>
  <si>
    <t>Any other deductions</t>
  </si>
  <si>
    <t>Employer's contribution toward NPS (u/s 80CCD)</t>
  </si>
  <si>
    <t>Gross Income</t>
  </si>
  <si>
    <t>Income from Salary</t>
  </si>
  <si>
    <t>Income From House Property</t>
  </si>
  <si>
    <t>Any Other Income</t>
  </si>
  <si>
    <t>Less: Allowances exempt u/s 10</t>
  </si>
  <si>
    <t>Any Other Exemption</t>
  </si>
  <si>
    <t>H.R.A. Exemption</t>
  </si>
  <si>
    <t>Less: Deductions under Sec 80C</t>
  </si>
  <si>
    <t>Less: Deductions under chapter VI-A</t>
  </si>
  <si>
    <t>Public Provident Fund (PPF)</t>
  </si>
  <si>
    <t>N.S.C (Investment + accrued Interest before Maturity Year)</t>
  </si>
  <si>
    <t>Tax Saving Fixed Deposit (5 Years and above)</t>
  </si>
  <si>
    <t>Tax Savings Bonds</t>
  </si>
  <si>
    <t>E.L.S.S (Tax Saving Mutual Fund)</t>
  </si>
  <si>
    <t>Life Insurance Premiums</t>
  </si>
  <si>
    <t>Pension Plan from Insurance Companies/Mutual Funds (u/s 80CCC)</t>
  </si>
  <si>
    <t>Employee's contribution toward NPS (u/s 80CCD)</t>
  </si>
  <si>
    <t>Housing. Loan (Principal Repayment)</t>
  </si>
  <si>
    <t xml:space="preserve">Sukanya Samriddhi Account </t>
  </si>
  <si>
    <t>Tuition fees for 2 children</t>
  </si>
  <si>
    <t>Less: Standard Deduction</t>
  </si>
  <si>
    <t>Total Taxable Income (1-2-3-4-5)</t>
  </si>
  <si>
    <t>Total Tax Payable after rebate U/s 87A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</si>
  <si>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</si>
  <si>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</si>
  <si>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</si>
  <si>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</si>
  <si>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</si>
  <si>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</si>
  <si>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</si>
  <si>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</si>
  <si>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</si>
  <si>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</si>
  <si>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</si>
  <si>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</si>
  <si>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</si>
  <si>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</si>
  <si>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Name &amp; Designation :</t>
  </si>
  <si>
    <t>BNTPS4545P</t>
  </si>
  <si>
    <t>PAN:-</t>
  </si>
  <si>
    <t>SANJAY KUMAR SINGH, INSTRUCTOR</t>
  </si>
  <si>
    <t>संजय कुमार सिंह</t>
  </si>
  <si>
    <t>कर्मचारी का नाम :-</t>
  </si>
  <si>
    <t>PAN :- BNTPS4545P</t>
  </si>
  <si>
    <t>(संजय कुमार सिंह)</t>
  </si>
</sst>
</file>

<file path=xl/styles.xml><?xml version="1.0" encoding="utf-8"?>
<styleSheet xmlns="http://schemas.openxmlformats.org/spreadsheetml/2006/main">
  <numFmts count="1">
    <numFmt numFmtId="164" formatCode="#0"/>
  </numFmts>
  <fonts count="25">
    <font>
      <sz val="11"/>
      <name val="Calibri"/>
    </font>
    <font>
      <sz val="11"/>
      <color rgb="FF000000"/>
      <name val="Arial"/>
      <charset val="1"/>
    </font>
    <font>
      <sz val="11"/>
      <color rgb="FF000000"/>
      <name val="Calibri"/>
      <charset val="1"/>
    </font>
    <font>
      <b/>
      <sz val="11"/>
      <color rgb="FF000000"/>
      <name val="Arial"/>
      <charset val="1"/>
    </font>
    <font>
      <i/>
      <sz val="11"/>
      <color rgb="FF000000"/>
      <name val="Arial"/>
      <charset val="1"/>
    </font>
    <font>
      <sz val="16"/>
      <color rgb="FF000000"/>
      <name val="Arial Narrow"/>
      <charset val="1"/>
    </font>
    <font>
      <sz val="11"/>
      <color rgb="FFFF0000"/>
      <name val="Arial"/>
      <charset val="1"/>
    </font>
    <font>
      <u/>
      <sz val="12"/>
      <color rgb="FF000000"/>
      <name val="Calibri"/>
      <charset val="1"/>
    </font>
    <font>
      <u/>
      <sz val="11"/>
      <color rgb="FF000000"/>
      <name val="Calibri"/>
      <charset val="1"/>
    </font>
    <font>
      <sz val="9"/>
      <name val="Calibri"/>
    </font>
    <font>
      <b/>
      <i/>
      <sz val="9"/>
      <color rgb="FF000000"/>
      <name val="Arial"/>
    </font>
    <font>
      <sz val="9"/>
      <color rgb="FF000000"/>
      <name val="Arial"/>
      <charset val="1"/>
    </font>
    <font>
      <sz val="10"/>
      <color rgb="FF000000"/>
      <name val="Arial"/>
      <charset val="1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/>
      <sz val="12"/>
      <color rgb="FF000000"/>
      <name val="Times New Roman"/>
      <family val="1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9CC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8080"/>
        <bgColor rgb="FF000000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indexed="64"/>
      </left>
      <right style="thin">
        <color rgb="FF000000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medium">
        <color rgb="FF000000"/>
      </right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2" fillId="0" borderId="0" xfId="0" applyNumberFormat="1" applyFont="1" applyFill="1" applyBorder="1" applyAlignment="1"/>
    <xf numFmtId="0" fontId="3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5" fillId="2" borderId="4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5" fillId="2" borderId="6" xfId="0" applyNumberFormat="1" applyFont="1" applyFill="1" applyBorder="1" applyAlignment="1">
      <alignment horizontal="center" vertical="center"/>
    </xf>
    <xf numFmtId="0" fontId="5" fillId="2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/>
    <xf numFmtId="0" fontId="1" fillId="0" borderId="9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0" borderId="13" xfId="0" applyNumberFormat="1" applyFont="1" applyFill="1" applyBorder="1" applyAlignment="1">
      <alignment horizontal="center" vertical="center"/>
    </xf>
    <xf numFmtId="0" fontId="4" fillId="3" borderId="14" xfId="0" applyNumberFormat="1" applyFont="1" applyFill="1" applyBorder="1" applyAlignment="1"/>
    <xf numFmtId="0" fontId="1" fillId="3" borderId="2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3" borderId="15" xfId="0" applyNumberFormat="1" applyFont="1" applyFill="1" applyBorder="1" applyAlignment="1">
      <alignment horizontal="center" vertical="center"/>
    </xf>
    <xf numFmtId="0" fontId="1" fillId="3" borderId="16" xfId="0" applyNumberFormat="1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6" xfId="0" applyNumberFormat="1" applyFont="1" applyFill="1" applyBorder="1" applyAlignment="1">
      <alignment horizontal="center" vertical="center"/>
    </xf>
    <xf numFmtId="164" fontId="1" fillId="0" borderId="15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64" fontId="1" fillId="3" borderId="15" xfId="0" applyNumberFormat="1" applyFont="1" applyFill="1" applyBorder="1" applyAlignment="1">
      <alignment horizontal="center" vertical="center"/>
    </xf>
    <xf numFmtId="0" fontId="4" fillId="3" borderId="17" xfId="0" applyNumberFormat="1" applyFont="1" applyFill="1" applyBorder="1" applyAlignment="1"/>
    <xf numFmtId="0" fontId="1" fillId="3" borderId="18" xfId="0" applyNumberFormat="1" applyFont="1" applyFill="1" applyBorder="1" applyAlignment="1">
      <alignment horizontal="center" vertical="center"/>
    </xf>
    <xf numFmtId="0" fontId="1" fillId="3" borderId="19" xfId="0" applyNumberFormat="1" applyFont="1" applyFill="1" applyBorder="1" applyAlignment="1">
      <alignment horizontal="center" vertical="center"/>
    </xf>
    <xf numFmtId="164" fontId="1" fillId="3" borderId="20" xfId="0" applyNumberFormat="1" applyFont="1" applyFill="1" applyBorder="1" applyAlignment="1">
      <alignment horizontal="center" vertical="center"/>
    </xf>
    <xf numFmtId="0" fontId="1" fillId="3" borderId="21" xfId="0" applyNumberFormat="1" applyFont="1" applyFill="1" applyBorder="1" applyAlignment="1">
      <alignment horizontal="center" vertical="center"/>
    </xf>
    <xf numFmtId="0" fontId="1" fillId="0" borderId="22" xfId="0" applyNumberFormat="1" applyFont="1" applyFill="1" applyBorder="1" applyAlignment="1"/>
    <xf numFmtId="0" fontId="1" fillId="0" borderId="9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0" fontId="1" fillId="3" borderId="23" xfId="0" applyNumberFormat="1" applyFont="1" applyFill="1" applyBorder="1" applyAlignment="1"/>
    <xf numFmtId="0" fontId="1" fillId="0" borderId="23" xfId="0" applyNumberFormat="1" applyFont="1" applyFill="1" applyBorder="1" applyAlignment="1"/>
    <xf numFmtId="0" fontId="3" fillId="0" borderId="24" xfId="0" applyNumberFormat="1" applyFont="1" applyFill="1" applyBorder="1" applyAlignment="1">
      <alignment horizontal="center" vertical="center"/>
    </xf>
    <xf numFmtId="0" fontId="1" fillId="0" borderId="25" xfId="0" applyNumberFormat="1" applyFont="1" applyFill="1" applyBorder="1" applyAlignment="1">
      <alignment horizontal="center" vertical="center"/>
    </xf>
    <xf numFmtId="0" fontId="3" fillId="4" borderId="25" xfId="0" applyNumberFormat="1" applyFont="1" applyFill="1" applyBorder="1" applyAlignment="1">
      <alignment horizontal="center" vertical="center"/>
    </xf>
    <xf numFmtId="164" fontId="1" fillId="0" borderId="25" xfId="0" applyNumberFormat="1" applyFont="1" applyFill="1" applyBorder="1" applyAlignment="1">
      <alignment horizontal="center" vertical="center"/>
    </xf>
    <xf numFmtId="0" fontId="6" fillId="0" borderId="25" xfId="0" applyNumberFormat="1" applyFont="1" applyFill="1" applyBorder="1" applyAlignment="1">
      <alignment horizontal="center" vertical="center"/>
    </xf>
    <xf numFmtId="164" fontId="3" fillId="5" borderId="26" xfId="0" applyNumberFormat="1" applyFont="1" applyFill="1" applyBorder="1" applyAlignment="1">
      <alignment horizontal="center" vertical="center"/>
    </xf>
    <xf numFmtId="0" fontId="3" fillId="0" borderId="26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right" vertical="center"/>
    </xf>
    <xf numFmtId="0" fontId="2" fillId="0" borderId="0" xfId="0" applyNumberFormat="1" applyFont="1" applyFill="1" applyBorder="1" applyAlignment="1">
      <alignment horizontal="center"/>
    </xf>
    <xf numFmtId="0" fontId="9" fillId="0" borderId="0" xfId="0" applyFont="1" applyAlignment="1">
      <alignment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right" vertical="center"/>
    </xf>
    <xf numFmtId="3" fontId="11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/>
    </xf>
    <xf numFmtId="164" fontId="11" fillId="0" borderId="2" xfId="0" applyNumberFormat="1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4" fontId="1" fillId="0" borderId="2" xfId="0" applyNumberFormat="1" applyFont="1" applyFill="1" applyBorder="1" applyAlignment="1">
      <alignment horizontal="center" vertical="center"/>
    </xf>
    <xf numFmtId="0" fontId="0" fillId="0" borderId="0" xfId="0">
      <alignment vertical="center"/>
    </xf>
    <xf numFmtId="0" fontId="1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19" fillId="0" borderId="0" xfId="0" applyFont="1">
      <alignment vertical="center"/>
    </xf>
    <xf numFmtId="0" fontId="16" fillId="0" borderId="27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0" fontId="21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2" fillId="0" borderId="0" xfId="0" applyNumberFormat="1" applyFont="1" applyFill="1" applyBorder="1" applyAlignment="1">
      <alignment vertical="center"/>
    </xf>
    <xf numFmtId="0" fontId="23" fillId="0" borderId="0" xfId="0" applyNumberFormat="1" applyFont="1" applyFill="1" applyBorder="1" applyAlignment="1">
      <alignment vertical="center"/>
    </xf>
    <xf numFmtId="0" fontId="24" fillId="0" borderId="0" xfId="0" applyNumberFormat="1" applyFont="1" applyFill="1" applyBorder="1" applyAlignment="1">
      <alignment vertical="center"/>
    </xf>
    <xf numFmtId="0" fontId="1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Border="1" applyAlignment="1">
      <alignment horizontal="center" vertical="center"/>
    </xf>
    <xf numFmtId="0" fontId="16" fillId="0" borderId="27" xfId="0" applyFont="1" applyBorder="1" applyAlignment="1" applyProtection="1">
      <alignment horizontal="center" vertical="center"/>
      <protection locked="0"/>
    </xf>
    <xf numFmtId="164" fontId="22" fillId="0" borderId="0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16" fillId="0" borderId="0" xfId="0" applyFont="1" applyAlignment="1" applyProtection="1">
      <alignment horizontal="left" vertical="center"/>
      <protection locked="0"/>
    </xf>
    <xf numFmtId="0" fontId="20" fillId="0" borderId="27" xfId="0" applyFont="1" applyBorder="1" applyAlignment="1">
      <alignment horizontal="left" vertical="center"/>
    </xf>
    <xf numFmtId="0" fontId="16" fillId="0" borderId="27" xfId="0" applyFont="1" applyBorder="1" applyAlignment="1">
      <alignment horizontal="center" vertical="center"/>
    </xf>
    <xf numFmtId="0" fontId="19" fillId="0" borderId="27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8" fillId="0" borderId="0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21" fillId="0" borderId="2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zoomScale="90" zoomScaleNormal="90" workbookViewId="0">
      <selection activeCell="L17" sqref="L17"/>
    </sheetView>
  </sheetViews>
  <sheetFormatPr defaultColWidth="9" defaultRowHeight="15"/>
  <cols>
    <col min="1" max="1" width="10" customWidth="1"/>
    <col min="2" max="2" width="11.28515625" customWidth="1"/>
    <col min="3" max="3" width="14.7109375" customWidth="1"/>
    <col min="4" max="4" width="13.42578125" customWidth="1"/>
    <col min="5" max="6" width="10.7109375" customWidth="1"/>
    <col min="7" max="7" width="14.7109375" customWidth="1"/>
    <col min="8" max="8" width="11.7109375" customWidth="1"/>
    <col min="9" max="10" width="8.7109375" customWidth="1"/>
    <col min="11" max="11" width="15.28515625" customWidth="1"/>
    <col min="12" max="12" width="14.42578125" customWidth="1"/>
    <col min="13" max="13" width="3.140625" customWidth="1"/>
    <col min="14" max="15" width="8" customWidth="1"/>
    <col min="16" max="255" width="10" customWidth="1"/>
  </cols>
  <sheetData>
    <row r="1" spans="1:14">
      <c r="A1" s="1"/>
    </row>
    <row r="2" spans="1:14">
      <c r="B2" s="4" t="s">
        <v>2</v>
      </c>
      <c r="C2" s="4" t="s">
        <v>3</v>
      </c>
    </row>
    <row r="3" spans="1:14" ht="20.25">
      <c r="B3" s="5" t="s">
        <v>4</v>
      </c>
      <c r="C3" s="6" t="s">
        <v>5</v>
      </c>
      <c r="D3" s="6" t="s">
        <v>6</v>
      </c>
      <c r="E3" s="6" t="s">
        <v>7</v>
      </c>
      <c r="F3" s="6" t="s">
        <v>0</v>
      </c>
      <c r="G3" s="6" t="s">
        <v>8</v>
      </c>
      <c r="H3" s="6" t="s">
        <v>9</v>
      </c>
      <c r="I3" s="6" t="s">
        <v>1</v>
      </c>
      <c r="J3" s="7" t="s">
        <v>10</v>
      </c>
      <c r="K3" s="7" t="s">
        <v>11</v>
      </c>
      <c r="L3" s="8" t="s">
        <v>12</v>
      </c>
    </row>
    <row r="4" spans="1:14">
      <c r="B4" s="9" t="s">
        <v>13</v>
      </c>
      <c r="C4" s="10">
        <v>37600</v>
      </c>
      <c r="D4" s="10">
        <v>4200</v>
      </c>
      <c r="E4" s="10">
        <f t="shared" ref="E4:E11" si="0">C4*12%</f>
        <v>4512</v>
      </c>
      <c r="F4" s="11">
        <v>1340</v>
      </c>
      <c r="G4" s="11">
        <f t="shared" ref="G4:G20" si="1">C4+E4+F4</f>
        <v>43452</v>
      </c>
      <c r="H4" s="10">
        <v>0</v>
      </c>
      <c r="I4" s="10">
        <v>200</v>
      </c>
      <c r="J4" s="12">
        <v>0</v>
      </c>
      <c r="K4" s="13">
        <f t="shared" ref="K4:K15" si="2">G4-H4-I4-J4</f>
        <v>43252</v>
      </c>
      <c r="L4" s="14" t="s">
        <v>14</v>
      </c>
    </row>
    <row r="5" spans="1:14">
      <c r="B5" s="15" t="s">
        <v>15</v>
      </c>
      <c r="C5" s="16">
        <v>37600</v>
      </c>
      <c r="D5" s="16">
        <v>4200</v>
      </c>
      <c r="E5" s="16">
        <f t="shared" si="0"/>
        <v>4512</v>
      </c>
      <c r="F5" s="16">
        <v>1340</v>
      </c>
      <c r="G5" s="16">
        <f t="shared" si="1"/>
        <v>43452</v>
      </c>
      <c r="H5" s="16">
        <v>0</v>
      </c>
      <c r="I5" s="16">
        <v>200</v>
      </c>
      <c r="J5" s="17">
        <v>0</v>
      </c>
      <c r="K5" s="18">
        <f t="shared" si="2"/>
        <v>43252</v>
      </c>
      <c r="L5" s="19" t="s">
        <v>16</v>
      </c>
    </row>
    <row r="6" spans="1:14">
      <c r="B6" s="20" t="s">
        <v>17</v>
      </c>
      <c r="C6" s="3">
        <v>37600</v>
      </c>
      <c r="D6" s="3">
        <v>4200</v>
      </c>
      <c r="E6" s="3">
        <f t="shared" si="0"/>
        <v>4512</v>
      </c>
      <c r="F6" s="3">
        <v>1340</v>
      </c>
      <c r="G6" s="3">
        <f t="shared" si="1"/>
        <v>43452</v>
      </c>
      <c r="H6" s="3">
        <v>0</v>
      </c>
      <c r="I6" s="3">
        <v>200</v>
      </c>
      <c r="J6" s="21">
        <v>0</v>
      </c>
      <c r="K6" s="22">
        <f t="shared" si="2"/>
        <v>43252</v>
      </c>
      <c r="L6" s="23" t="s">
        <v>62</v>
      </c>
    </row>
    <row r="7" spans="1:14">
      <c r="B7" s="15" t="s">
        <v>18</v>
      </c>
      <c r="C7" s="16">
        <v>37600</v>
      </c>
      <c r="D7" s="16">
        <v>4200</v>
      </c>
      <c r="E7" s="16">
        <f t="shared" si="0"/>
        <v>4512</v>
      </c>
      <c r="F7" s="16">
        <v>1340</v>
      </c>
      <c r="G7" s="16">
        <f t="shared" si="1"/>
        <v>43452</v>
      </c>
      <c r="H7" s="16">
        <v>0</v>
      </c>
      <c r="I7" s="16">
        <v>200</v>
      </c>
      <c r="J7" s="17">
        <v>0</v>
      </c>
      <c r="K7" s="18">
        <f t="shared" si="2"/>
        <v>43252</v>
      </c>
      <c r="L7" s="19" t="s">
        <v>63</v>
      </c>
    </row>
    <row r="8" spans="1:14">
      <c r="B8" s="20" t="s">
        <v>19</v>
      </c>
      <c r="C8" s="3">
        <v>38700</v>
      </c>
      <c r="D8" s="3">
        <v>4200</v>
      </c>
      <c r="E8" s="3">
        <f t="shared" si="0"/>
        <v>4644</v>
      </c>
      <c r="F8" s="3">
        <v>1340</v>
      </c>
      <c r="G8" s="3">
        <f t="shared" si="1"/>
        <v>44684</v>
      </c>
      <c r="H8" s="3">
        <v>0</v>
      </c>
      <c r="I8" s="3">
        <v>200</v>
      </c>
      <c r="J8" s="21">
        <v>0</v>
      </c>
      <c r="K8" s="22">
        <f t="shared" si="2"/>
        <v>44484</v>
      </c>
      <c r="L8" s="23" t="s">
        <v>64</v>
      </c>
    </row>
    <row r="9" spans="1:14">
      <c r="B9" s="15" t="s">
        <v>20</v>
      </c>
      <c r="C9" s="16">
        <v>38700</v>
      </c>
      <c r="D9" s="16">
        <v>4200</v>
      </c>
      <c r="E9" s="16">
        <f t="shared" si="0"/>
        <v>4644</v>
      </c>
      <c r="F9" s="16">
        <v>1340</v>
      </c>
      <c r="G9" s="16">
        <f t="shared" si="1"/>
        <v>44684</v>
      </c>
      <c r="H9" s="16">
        <v>0</v>
      </c>
      <c r="I9" s="16">
        <v>200</v>
      </c>
      <c r="J9" s="17">
        <v>0</v>
      </c>
      <c r="K9" s="18">
        <f t="shared" si="2"/>
        <v>44484</v>
      </c>
      <c r="L9" s="19" t="s">
        <v>65</v>
      </c>
    </row>
    <row r="10" spans="1:14">
      <c r="B10" s="20" t="s">
        <v>21</v>
      </c>
      <c r="C10" s="3">
        <v>38700</v>
      </c>
      <c r="D10" s="3">
        <v>4200</v>
      </c>
      <c r="E10" s="3">
        <f t="shared" si="0"/>
        <v>4644</v>
      </c>
      <c r="F10" s="3">
        <v>1340</v>
      </c>
      <c r="G10" s="3">
        <f t="shared" si="1"/>
        <v>44684</v>
      </c>
      <c r="H10" s="3">
        <v>0</v>
      </c>
      <c r="I10" s="3">
        <v>200</v>
      </c>
      <c r="J10" s="21">
        <v>0</v>
      </c>
      <c r="K10" s="22">
        <f t="shared" si="2"/>
        <v>44484</v>
      </c>
      <c r="L10" s="23" t="s">
        <v>66</v>
      </c>
    </row>
    <row r="11" spans="1:14">
      <c r="B11" s="15" t="s">
        <v>22</v>
      </c>
      <c r="C11" s="16">
        <v>38700</v>
      </c>
      <c r="D11" s="16">
        <v>4200</v>
      </c>
      <c r="E11" s="16">
        <f t="shared" si="0"/>
        <v>4644</v>
      </c>
      <c r="F11" s="16">
        <v>1340</v>
      </c>
      <c r="G11" s="16">
        <f t="shared" si="1"/>
        <v>44684</v>
      </c>
      <c r="H11" s="16">
        <v>0</v>
      </c>
      <c r="I11" s="16">
        <v>200</v>
      </c>
      <c r="J11" s="17">
        <v>0</v>
      </c>
      <c r="K11" s="18">
        <f t="shared" si="2"/>
        <v>44484</v>
      </c>
      <c r="L11" s="19" t="s">
        <v>67</v>
      </c>
    </row>
    <row r="12" spans="1:14">
      <c r="B12" s="20" t="s">
        <v>23</v>
      </c>
      <c r="C12" s="3">
        <v>38700</v>
      </c>
      <c r="D12" s="3">
        <v>4200</v>
      </c>
      <c r="E12" s="3">
        <f>C12*17%</f>
        <v>6579.0000000000009</v>
      </c>
      <c r="F12" s="3">
        <v>1340</v>
      </c>
      <c r="G12" s="3">
        <f t="shared" si="1"/>
        <v>46619</v>
      </c>
      <c r="H12" s="3">
        <v>0</v>
      </c>
      <c r="I12" s="3">
        <v>200</v>
      </c>
      <c r="J12" s="21">
        <v>0</v>
      </c>
      <c r="K12" s="24">
        <f t="shared" si="2"/>
        <v>46419</v>
      </c>
      <c r="L12" s="23" t="s">
        <v>68</v>
      </c>
      <c r="N12" s="25"/>
    </row>
    <row r="13" spans="1:14">
      <c r="B13" s="15" t="s">
        <v>24</v>
      </c>
      <c r="C13" s="16">
        <v>38700</v>
      </c>
      <c r="D13" s="16">
        <v>4200</v>
      </c>
      <c r="E13" s="16">
        <f>C13*17%</f>
        <v>6579.0000000000009</v>
      </c>
      <c r="F13" s="16">
        <v>1340</v>
      </c>
      <c r="G13" s="16">
        <f t="shared" si="1"/>
        <v>46619</v>
      </c>
      <c r="H13" s="16">
        <v>0</v>
      </c>
      <c r="I13" s="16">
        <v>200</v>
      </c>
      <c r="J13" s="17">
        <v>0</v>
      </c>
      <c r="K13" s="26">
        <f t="shared" si="2"/>
        <v>46419</v>
      </c>
      <c r="L13" s="19" t="s">
        <v>77</v>
      </c>
      <c r="N13" s="25"/>
    </row>
    <row r="14" spans="1:14">
      <c r="B14" s="20" t="s">
        <v>25</v>
      </c>
      <c r="C14" s="3">
        <v>38700</v>
      </c>
      <c r="D14" s="3">
        <v>4200</v>
      </c>
      <c r="E14" s="3">
        <f>C14*17%</f>
        <v>6579.0000000000009</v>
      </c>
      <c r="F14" s="3">
        <v>1340</v>
      </c>
      <c r="G14" s="3">
        <f t="shared" si="1"/>
        <v>46619</v>
      </c>
      <c r="H14" s="3">
        <v>0</v>
      </c>
      <c r="I14" s="3">
        <v>200</v>
      </c>
      <c r="J14" s="21">
        <v>0</v>
      </c>
      <c r="K14" s="24">
        <f t="shared" si="2"/>
        <v>46419</v>
      </c>
      <c r="L14" s="23" t="s">
        <v>76</v>
      </c>
      <c r="N14" s="25"/>
    </row>
    <row r="15" spans="1:14">
      <c r="B15" s="27" t="s">
        <v>26</v>
      </c>
      <c r="C15" s="28">
        <v>38700</v>
      </c>
      <c r="D15" s="28">
        <v>4200</v>
      </c>
      <c r="E15" s="28">
        <f>C15*17%</f>
        <v>6579.0000000000009</v>
      </c>
      <c r="F15" s="28">
        <v>1340</v>
      </c>
      <c r="G15" s="28">
        <f t="shared" si="1"/>
        <v>46619</v>
      </c>
      <c r="H15" s="28">
        <v>0</v>
      </c>
      <c r="I15" s="28">
        <v>200</v>
      </c>
      <c r="J15" s="29">
        <v>0</v>
      </c>
      <c r="K15" s="30">
        <f t="shared" si="2"/>
        <v>46419</v>
      </c>
      <c r="L15" s="31"/>
      <c r="N15" s="25"/>
    </row>
    <row r="16" spans="1:14">
      <c r="B16" s="32" t="s">
        <v>27</v>
      </c>
      <c r="C16" s="33">
        <v>6908</v>
      </c>
      <c r="D16" s="33">
        <v>0</v>
      </c>
      <c r="E16" s="33">
        <v>0</v>
      </c>
      <c r="F16" s="33">
        <v>0</v>
      </c>
      <c r="G16" s="33">
        <f t="shared" si="1"/>
        <v>6908</v>
      </c>
      <c r="H16" s="33">
        <v>0</v>
      </c>
      <c r="I16" s="33">
        <v>0</v>
      </c>
      <c r="J16" s="34">
        <v>0</v>
      </c>
      <c r="K16" s="35">
        <f>G16-I16</f>
        <v>6908</v>
      </c>
      <c r="L16" s="23" t="s">
        <v>69</v>
      </c>
    </row>
    <row r="17" spans="2:12">
      <c r="B17" s="36" t="s">
        <v>28</v>
      </c>
      <c r="C17" s="16">
        <v>0</v>
      </c>
      <c r="D17" s="16">
        <v>0</v>
      </c>
      <c r="E17" s="16">
        <v>7740</v>
      </c>
      <c r="F17" s="16">
        <v>0</v>
      </c>
      <c r="G17" s="16">
        <f t="shared" si="1"/>
        <v>7740</v>
      </c>
      <c r="H17" s="16">
        <v>0</v>
      </c>
      <c r="I17" s="16">
        <v>0</v>
      </c>
      <c r="J17" s="17">
        <v>0</v>
      </c>
      <c r="K17" s="18">
        <f>G17-I17</f>
        <v>7740</v>
      </c>
      <c r="L17" s="19" t="s">
        <v>70</v>
      </c>
    </row>
    <row r="18" spans="2:12">
      <c r="B18" s="37"/>
      <c r="C18" s="3">
        <v>0</v>
      </c>
      <c r="D18" s="3">
        <v>0</v>
      </c>
      <c r="E18" s="3"/>
      <c r="F18" s="3">
        <v>0</v>
      </c>
      <c r="G18" s="3">
        <f t="shared" si="1"/>
        <v>0</v>
      </c>
      <c r="H18" s="3">
        <v>0</v>
      </c>
      <c r="I18" s="3">
        <v>0</v>
      </c>
      <c r="J18" s="21">
        <v>0</v>
      </c>
      <c r="K18" s="22">
        <f>G18-I18</f>
        <v>0</v>
      </c>
      <c r="L18" s="22"/>
    </row>
    <row r="19" spans="2:12">
      <c r="B19" s="36"/>
      <c r="C19" s="16">
        <v>0</v>
      </c>
      <c r="D19" s="16">
        <v>0</v>
      </c>
      <c r="E19" s="16"/>
      <c r="F19" s="16">
        <v>0</v>
      </c>
      <c r="G19" s="16">
        <f t="shared" si="1"/>
        <v>0</v>
      </c>
      <c r="H19" s="16">
        <v>0</v>
      </c>
      <c r="I19" s="16">
        <v>0</v>
      </c>
      <c r="J19" s="17">
        <v>0</v>
      </c>
      <c r="K19" s="18">
        <f>G19-I19</f>
        <v>0</v>
      </c>
      <c r="L19" s="18"/>
    </row>
    <row r="20" spans="2:12">
      <c r="B20" s="37"/>
      <c r="C20" s="3">
        <v>0</v>
      </c>
      <c r="D20" s="3">
        <v>0</v>
      </c>
      <c r="E20" s="3"/>
      <c r="F20" s="3">
        <v>0</v>
      </c>
      <c r="G20" s="3">
        <f t="shared" si="1"/>
        <v>0</v>
      </c>
      <c r="H20" s="3">
        <v>0</v>
      </c>
      <c r="I20" s="3">
        <v>0</v>
      </c>
      <c r="J20" s="21">
        <v>0</v>
      </c>
      <c r="K20" s="22">
        <f>G20-I20</f>
        <v>0</v>
      </c>
      <c r="L20" s="22"/>
    </row>
    <row r="21" spans="2:12" s="25" customFormat="1" ht="15.75" customHeight="1">
      <c r="B21" s="36"/>
      <c r="C21" s="16"/>
      <c r="D21" s="16"/>
      <c r="E21" s="16"/>
      <c r="F21" s="16"/>
      <c r="G21" s="16"/>
      <c r="H21" s="16"/>
      <c r="I21" s="16"/>
      <c r="J21" s="17"/>
      <c r="K21" s="18"/>
      <c r="L21" s="18"/>
    </row>
    <row r="22" spans="2:12">
      <c r="B22" s="37"/>
      <c r="C22" s="3"/>
      <c r="D22" s="3"/>
      <c r="E22" s="3"/>
      <c r="F22" s="3"/>
      <c r="G22" s="3"/>
      <c r="H22" s="3"/>
      <c r="I22" s="3"/>
      <c r="J22" s="21"/>
      <c r="K22" s="22"/>
      <c r="L22" s="22"/>
    </row>
    <row r="23" spans="2:12">
      <c r="B23" s="36"/>
      <c r="C23" s="16"/>
      <c r="D23" s="16"/>
      <c r="E23" s="16"/>
      <c r="F23" s="16"/>
      <c r="G23" s="16"/>
      <c r="H23" s="16"/>
      <c r="I23" s="16"/>
      <c r="J23" s="17"/>
      <c r="K23" s="18"/>
      <c r="L23" s="18"/>
    </row>
    <row r="24" spans="2:12">
      <c r="B24" s="37"/>
      <c r="C24" s="3"/>
      <c r="D24" s="3"/>
      <c r="E24" s="3"/>
      <c r="F24" s="3"/>
      <c r="G24" s="3"/>
      <c r="H24" s="3"/>
      <c r="I24" s="3"/>
      <c r="J24" s="21"/>
      <c r="K24" s="22"/>
      <c r="L24" s="22"/>
    </row>
    <row r="25" spans="2:12">
      <c r="B25" s="38" t="s">
        <v>8</v>
      </c>
      <c r="C25" s="39">
        <f t="shared" ref="C25:K25" si="3">SUM(C4:C24)</f>
        <v>466908</v>
      </c>
      <c r="D25" s="39">
        <f t="shared" si="3"/>
        <v>50400</v>
      </c>
      <c r="E25" s="39">
        <f t="shared" si="3"/>
        <v>70680</v>
      </c>
      <c r="F25" s="39">
        <f t="shared" si="3"/>
        <v>16080</v>
      </c>
      <c r="G25" s="40">
        <f t="shared" si="3"/>
        <v>553668</v>
      </c>
      <c r="H25" s="41">
        <f t="shared" si="3"/>
        <v>0</v>
      </c>
      <c r="I25" s="42">
        <f t="shared" si="3"/>
        <v>2400</v>
      </c>
      <c r="J25" s="39">
        <f t="shared" si="3"/>
        <v>0</v>
      </c>
      <c r="K25" s="43">
        <f t="shared" si="3"/>
        <v>551268</v>
      </c>
      <c r="L25" s="44"/>
    </row>
    <row r="30" spans="2:12">
      <c r="D3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zoomScaleNormal="100" workbookViewId="0">
      <selection activeCell="A24" sqref="A24:XFD24"/>
    </sheetView>
  </sheetViews>
  <sheetFormatPr defaultColWidth="9" defaultRowHeight="15"/>
  <cols>
    <col min="1" max="1" width="5.85546875" customWidth="1"/>
    <col min="2" max="2" width="10.5703125" customWidth="1"/>
    <col min="3" max="3" width="7.85546875" customWidth="1"/>
    <col min="4" max="5" width="6.7109375" customWidth="1"/>
    <col min="6" max="6" width="7.85546875" customWidth="1"/>
    <col min="7" max="7" width="9" customWidth="1"/>
    <col min="8" max="8" width="8.28515625" customWidth="1"/>
    <col min="9" max="9" width="6.28515625" customWidth="1"/>
    <col min="10" max="255" width="10" customWidth="1"/>
  </cols>
  <sheetData>
    <row r="1" spans="1:9" ht="20.25" customHeight="1">
      <c r="A1" s="84" t="s">
        <v>29</v>
      </c>
      <c r="B1" s="84"/>
      <c r="C1" s="84"/>
      <c r="D1" s="84"/>
      <c r="E1" s="84"/>
      <c r="F1" s="84"/>
      <c r="G1" s="84"/>
      <c r="H1" s="84"/>
      <c r="I1" s="84"/>
    </row>
    <row r="2" spans="1:9" ht="20.25" customHeight="1">
      <c r="A2" s="85" t="s">
        <v>30</v>
      </c>
      <c r="B2" s="85"/>
      <c r="C2" s="85"/>
      <c r="D2" s="85"/>
      <c r="E2" s="85"/>
      <c r="F2" s="85"/>
      <c r="G2" s="85"/>
      <c r="H2" s="85"/>
      <c r="I2" s="85"/>
    </row>
    <row r="3" spans="1:9" ht="8.25" customHeight="1">
      <c r="B3" s="47"/>
      <c r="C3" s="47"/>
      <c r="D3" s="47"/>
      <c r="E3" s="47"/>
      <c r="F3" s="47"/>
      <c r="G3" s="47"/>
      <c r="H3" s="47"/>
      <c r="I3" s="47"/>
    </row>
    <row r="4" spans="1:9" ht="18" customHeight="1">
      <c r="B4" s="75" t="s">
        <v>135</v>
      </c>
      <c r="C4" s="74"/>
      <c r="D4" s="75" t="s">
        <v>134</v>
      </c>
      <c r="E4" s="74"/>
      <c r="F4" s="74"/>
      <c r="G4" s="74"/>
      <c r="H4" s="74"/>
      <c r="I4" s="74"/>
    </row>
    <row r="5" spans="1:9" ht="15.95" customHeight="1">
      <c r="B5" s="75" t="s">
        <v>31</v>
      </c>
      <c r="C5" s="75"/>
      <c r="D5" s="74"/>
      <c r="E5" s="74"/>
      <c r="F5" s="74"/>
      <c r="G5" s="74"/>
      <c r="H5" s="74"/>
      <c r="I5" s="74"/>
    </row>
    <row r="6" spans="1:9" s="64" customFormat="1" ht="12.75">
      <c r="B6" s="76" t="s">
        <v>136</v>
      </c>
      <c r="C6" s="76"/>
      <c r="D6" s="76"/>
      <c r="E6" s="76"/>
      <c r="F6" s="76"/>
      <c r="G6" s="76"/>
      <c r="H6" s="76"/>
      <c r="I6" s="76"/>
    </row>
    <row r="7" spans="1:9" ht="7.5" customHeight="1">
      <c r="B7" s="45"/>
      <c r="C7" s="45"/>
      <c r="G7" s="46"/>
      <c r="H7" s="46"/>
      <c r="I7" s="46"/>
    </row>
    <row r="8" spans="1:9" s="48" customFormat="1" ht="50.1" customHeight="1">
      <c r="A8" s="49" t="s">
        <v>73</v>
      </c>
      <c r="B8" s="49" t="s">
        <v>4</v>
      </c>
      <c r="C8" s="49" t="s">
        <v>74</v>
      </c>
      <c r="D8" s="49" t="s">
        <v>7</v>
      </c>
      <c r="E8" s="49" t="s">
        <v>0</v>
      </c>
      <c r="F8" s="49" t="s">
        <v>8</v>
      </c>
      <c r="G8" s="49" t="s">
        <v>75</v>
      </c>
      <c r="H8" s="49" t="s">
        <v>72</v>
      </c>
      <c r="I8" s="49" t="s">
        <v>10</v>
      </c>
    </row>
    <row r="9" spans="1:9">
      <c r="A9" s="50" t="s">
        <v>32</v>
      </c>
      <c r="B9" s="51" t="s">
        <v>33</v>
      </c>
      <c r="C9" s="52">
        <v>37600</v>
      </c>
      <c r="D9" s="52">
        <f t="shared" ref="D9:D16" si="0">C9*12%</f>
        <v>4512</v>
      </c>
      <c r="E9" s="52">
        <v>1340</v>
      </c>
      <c r="F9" s="52">
        <f t="shared" ref="F9:F20" si="1">C9+D9+E9</f>
        <v>43452</v>
      </c>
      <c r="G9" s="50" t="s">
        <v>34</v>
      </c>
      <c r="H9" s="52">
        <v>200</v>
      </c>
      <c r="I9" s="50" t="s">
        <v>34</v>
      </c>
    </row>
    <row r="10" spans="1:9">
      <c r="A10" s="50" t="s">
        <v>35</v>
      </c>
      <c r="B10" s="51" t="s">
        <v>36</v>
      </c>
      <c r="C10" s="52">
        <v>37600</v>
      </c>
      <c r="D10" s="52">
        <f t="shared" si="0"/>
        <v>4512</v>
      </c>
      <c r="E10" s="52">
        <v>1340</v>
      </c>
      <c r="F10" s="52">
        <f t="shared" si="1"/>
        <v>43452</v>
      </c>
      <c r="G10" s="50" t="s">
        <v>34</v>
      </c>
      <c r="H10" s="52">
        <v>200</v>
      </c>
      <c r="I10" s="50" t="s">
        <v>34</v>
      </c>
    </row>
    <row r="11" spans="1:9">
      <c r="A11" s="50" t="s">
        <v>37</v>
      </c>
      <c r="B11" s="51" t="s">
        <v>38</v>
      </c>
      <c r="C11" s="52">
        <v>37600</v>
      </c>
      <c r="D11" s="52">
        <f t="shared" si="0"/>
        <v>4512</v>
      </c>
      <c r="E11" s="52">
        <v>1340</v>
      </c>
      <c r="F11" s="52">
        <f t="shared" si="1"/>
        <v>43452</v>
      </c>
      <c r="G11" s="50" t="s">
        <v>34</v>
      </c>
      <c r="H11" s="52">
        <v>200</v>
      </c>
      <c r="I11" s="50" t="s">
        <v>34</v>
      </c>
    </row>
    <row r="12" spans="1:9">
      <c r="A12" s="50" t="s">
        <v>39</v>
      </c>
      <c r="B12" s="51" t="s">
        <v>40</v>
      </c>
      <c r="C12" s="52">
        <v>37600</v>
      </c>
      <c r="D12" s="52">
        <f t="shared" si="0"/>
        <v>4512</v>
      </c>
      <c r="E12" s="52">
        <v>1340</v>
      </c>
      <c r="F12" s="52">
        <f t="shared" si="1"/>
        <v>43452</v>
      </c>
      <c r="G12" s="50" t="s">
        <v>34</v>
      </c>
      <c r="H12" s="52">
        <v>200</v>
      </c>
      <c r="I12" s="50" t="s">
        <v>34</v>
      </c>
    </row>
    <row r="13" spans="1:9">
      <c r="A13" s="50" t="s">
        <v>41</v>
      </c>
      <c r="B13" s="51" t="s">
        <v>42</v>
      </c>
      <c r="C13" s="52">
        <v>38700</v>
      </c>
      <c r="D13" s="52">
        <f t="shared" si="0"/>
        <v>4644</v>
      </c>
      <c r="E13" s="52">
        <v>1340</v>
      </c>
      <c r="F13" s="52">
        <f t="shared" si="1"/>
        <v>44684</v>
      </c>
      <c r="G13" s="50" t="s">
        <v>34</v>
      </c>
      <c r="H13" s="52">
        <v>200</v>
      </c>
      <c r="I13" s="50" t="s">
        <v>34</v>
      </c>
    </row>
    <row r="14" spans="1:9">
      <c r="A14" s="50" t="s">
        <v>43</v>
      </c>
      <c r="B14" s="51" t="s">
        <v>44</v>
      </c>
      <c r="C14" s="52">
        <v>38700</v>
      </c>
      <c r="D14" s="52">
        <f t="shared" si="0"/>
        <v>4644</v>
      </c>
      <c r="E14" s="52">
        <v>1340</v>
      </c>
      <c r="F14" s="52">
        <f t="shared" si="1"/>
        <v>44684</v>
      </c>
      <c r="G14" s="50" t="s">
        <v>34</v>
      </c>
      <c r="H14" s="52">
        <v>200</v>
      </c>
      <c r="I14" s="50" t="s">
        <v>34</v>
      </c>
    </row>
    <row r="15" spans="1:9">
      <c r="A15" s="50" t="s">
        <v>45</v>
      </c>
      <c r="B15" s="51" t="s">
        <v>46</v>
      </c>
      <c r="C15" s="52">
        <v>38700</v>
      </c>
      <c r="D15" s="52">
        <f t="shared" si="0"/>
        <v>4644</v>
      </c>
      <c r="E15" s="52">
        <v>1340</v>
      </c>
      <c r="F15" s="52">
        <f t="shared" si="1"/>
        <v>44684</v>
      </c>
      <c r="G15" s="50" t="s">
        <v>34</v>
      </c>
      <c r="H15" s="52">
        <v>200</v>
      </c>
      <c r="I15" s="50" t="s">
        <v>34</v>
      </c>
    </row>
    <row r="16" spans="1:9">
      <c r="A16" s="50" t="s">
        <v>47</v>
      </c>
      <c r="B16" s="51" t="s">
        <v>48</v>
      </c>
      <c r="C16" s="52">
        <v>38700</v>
      </c>
      <c r="D16" s="52">
        <f t="shared" si="0"/>
        <v>4644</v>
      </c>
      <c r="E16" s="52">
        <v>1340</v>
      </c>
      <c r="F16" s="52">
        <f t="shared" si="1"/>
        <v>44684</v>
      </c>
      <c r="G16" s="50" t="s">
        <v>34</v>
      </c>
      <c r="H16" s="52">
        <v>200</v>
      </c>
      <c r="I16" s="50" t="s">
        <v>34</v>
      </c>
    </row>
    <row r="17" spans="1:9">
      <c r="A17" s="50" t="s">
        <v>49</v>
      </c>
      <c r="B17" s="51" t="s">
        <v>50</v>
      </c>
      <c r="C17" s="52">
        <v>38700</v>
      </c>
      <c r="D17" s="52">
        <f>C17*17%</f>
        <v>6579.0000000000009</v>
      </c>
      <c r="E17" s="52">
        <v>1340</v>
      </c>
      <c r="F17" s="52">
        <f t="shared" si="1"/>
        <v>46619</v>
      </c>
      <c r="G17" s="50" t="s">
        <v>34</v>
      </c>
      <c r="H17" s="52">
        <v>200</v>
      </c>
      <c r="I17" s="50" t="s">
        <v>34</v>
      </c>
    </row>
    <row r="18" spans="1:9">
      <c r="A18" s="50" t="s">
        <v>51</v>
      </c>
      <c r="B18" s="51" t="s">
        <v>52</v>
      </c>
      <c r="C18" s="52">
        <v>38700</v>
      </c>
      <c r="D18" s="52">
        <f>C18*17%</f>
        <v>6579.0000000000009</v>
      </c>
      <c r="E18" s="52">
        <v>1340</v>
      </c>
      <c r="F18" s="52">
        <f t="shared" si="1"/>
        <v>46619</v>
      </c>
      <c r="G18" s="50" t="s">
        <v>34</v>
      </c>
      <c r="H18" s="52">
        <v>200</v>
      </c>
      <c r="I18" s="50" t="s">
        <v>34</v>
      </c>
    </row>
    <row r="19" spans="1:9">
      <c r="A19" s="50" t="s">
        <v>53</v>
      </c>
      <c r="B19" s="51" t="s">
        <v>54</v>
      </c>
      <c r="C19" s="52">
        <v>38700</v>
      </c>
      <c r="D19" s="52">
        <f>C19*17%</f>
        <v>6579.0000000000009</v>
      </c>
      <c r="E19" s="52">
        <v>1340</v>
      </c>
      <c r="F19" s="52">
        <f t="shared" si="1"/>
        <v>46619</v>
      </c>
      <c r="G19" s="50" t="s">
        <v>34</v>
      </c>
      <c r="H19" s="52">
        <v>200</v>
      </c>
      <c r="I19" s="50" t="s">
        <v>34</v>
      </c>
    </row>
    <row r="20" spans="1:9">
      <c r="A20" s="50" t="s">
        <v>55</v>
      </c>
      <c r="B20" s="51" t="s">
        <v>56</v>
      </c>
      <c r="C20" s="52">
        <v>38700</v>
      </c>
      <c r="D20" s="52">
        <f>C20*17%</f>
        <v>6579.0000000000009</v>
      </c>
      <c r="E20" s="52">
        <v>1340</v>
      </c>
      <c r="F20" s="52">
        <f t="shared" si="1"/>
        <v>46619</v>
      </c>
      <c r="G20" s="50" t="s">
        <v>34</v>
      </c>
      <c r="H20" s="52">
        <v>200</v>
      </c>
      <c r="I20" s="50" t="s">
        <v>34</v>
      </c>
    </row>
    <row r="21" spans="1:9">
      <c r="A21" s="50" t="s">
        <v>57</v>
      </c>
      <c r="B21" s="53" t="s">
        <v>58</v>
      </c>
      <c r="C21" s="50">
        <v>6908</v>
      </c>
      <c r="D21" s="50" t="s">
        <v>34</v>
      </c>
      <c r="E21" s="52" t="s">
        <v>34</v>
      </c>
      <c r="F21" s="52">
        <f>C21</f>
        <v>6908</v>
      </c>
      <c r="G21" s="54" t="s">
        <v>34</v>
      </c>
      <c r="H21" s="50" t="s">
        <v>34</v>
      </c>
      <c r="I21" s="50" t="s">
        <v>34</v>
      </c>
    </row>
    <row r="22" spans="1:9">
      <c r="A22" s="50" t="s">
        <v>59</v>
      </c>
      <c r="B22" s="53" t="s">
        <v>60</v>
      </c>
      <c r="C22" s="50" t="s">
        <v>34</v>
      </c>
      <c r="D22" s="50">
        <v>7740</v>
      </c>
      <c r="E22" s="52" t="s">
        <v>34</v>
      </c>
      <c r="F22" s="52">
        <f>D22</f>
        <v>7740</v>
      </c>
      <c r="G22" s="54" t="s">
        <v>34</v>
      </c>
      <c r="H22" s="50" t="s">
        <v>34</v>
      </c>
      <c r="I22" s="50" t="s">
        <v>34</v>
      </c>
    </row>
    <row r="23" spans="1:9">
      <c r="A23" s="50"/>
      <c r="B23" s="53"/>
      <c r="C23" s="50" t="s">
        <v>34</v>
      </c>
      <c r="D23" s="50" t="s">
        <v>34</v>
      </c>
      <c r="E23" s="50" t="s">
        <v>34</v>
      </c>
      <c r="F23" s="55" t="str">
        <f>D23</f>
        <v>-</v>
      </c>
      <c r="G23" s="54" t="s">
        <v>34</v>
      </c>
      <c r="H23" s="50" t="s">
        <v>34</v>
      </c>
      <c r="I23" s="50" t="s">
        <v>34</v>
      </c>
    </row>
    <row r="24" spans="1:9">
      <c r="A24" s="50"/>
      <c r="B24" s="53"/>
      <c r="C24" s="50" t="s">
        <v>34</v>
      </c>
      <c r="D24" s="50" t="s">
        <v>34</v>
      </c>
      <c r="E24" s="50" t="s">
        <v>34</v>
      </c>
      <c r="F24" s="55" t="str">
        <f>D24</f>
        <v>-</v>
      </c>
      <c r="G24" s="54" t="s">
        <v>34</v>
      </c>
      <c r="H24" s="50" t="s">
        <v>34</v>
      </c>
      <c r="I24" s="50" t="s">
        <v>34</v>
      </c>
    </row>
    <row r="25" spans="1:9" ht="20.100000000000001" customHeight="1">
      <c r="A25" s="56"/>
      <c r="B25" s="2" t="s">
        <v>61</v>
      </c>
      <c r="C25" s="57">
        <f>SUM(C9:C24)</f>
        <v>466908</v>
      </c>
      <c r="D25" s="57">
        <f>SUM(D9:D24)</f>
        <v>70680</v>
      </c>
      <c r="E25" s="57">
        <f>SUM(E9:E23)</f>
        <v>16080</v>
      </c>
      <c r="F25" s="2">
        <f>SUM(F9:F24)</f>
        <v>553668</v>
      </c>
      <c r="G25" s="57"/>
      <c r="H25" s="57">
        <f>SUM(H9:H23)</f>
        <v>2400</v>
      </c>
      <c r="I25" s="58" t="s">
        <v>34</v>
      </c>
    </row>
    <row r="26" spans="1:9" s="59" customFormat="1">
      <c r="A26" s="77"/>
      <c r="B26" s="78"/>
      <c r="C26" s="79"/>
      <c r="D26" s="79"/>
      <c r="E26" s="79"/>
      <c r="F26" s="78"/>
      <c r="G26" s="79"/>
      <c r="H26" s="79"/>
      <c r="I26" s="80"/>
    </row>
    <row r="27" spans="1:9" s="59" customFormat="1" ht="17.100000000000001" customHeight="1">
      <c r="A27" s="77"/>
      <c r="B27" s="78"/>
      <c r="C27" s="79"/>
      <c r="D27" s="79"/>
      <c r="E27" s="79"/>
      <c r="F27" s="78"/>
      <c r="G27" s="82"/>
      <c r="H27" s="83"/>
      <c r="I27" s="83"/>
    </row>
    <row r="28" spans="1:9" ht="17.100000000000001" customHeight="1">
      <c r="G28" s="82" t="s">
        <v>137</v>
      </c>
      <c r="H28" s="83"/>
      <c r="I28" s="83"/>
    </row>
  </sheetData>
  <mergeCells count="4">
    <mergeCell ref="G27:I27"/>
    <mergeCell ref="G28:I28"/>
    <mergeCell ref="A1:I1"/>
    <mergeCell ref="A2:I2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1200" verticalDpi="1200" r:id="rId1"/>
  <ignoredErrors>
    <ignoredError sqref="E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I55"/>
  <sheetViews>
    <sheetView tabSelected="1" workbookViewId="0">
      <selection activeCell="I48" sqref="I48"/>
    </sheetView>
  </sheetViews>
  <sheetFormatPr defaultRowHeight="15.95" customHeight="1"/>
  <cols>
    <col min="1" max="1" width="3.140625" style="62" customWidth="1"/>
    <col min="2" max="2" width="2.7109375" style="70" bestFit="1" customWidth="1"/>
    <col min="3" max="3" width="13.5703125" style="61" customWidth="1"/>
    <col min="4" max="4" width="15.85546875" style="63" customWidth="1"/>
    <col min="5" max="5" width="9.140625" style="61"/>
    <col min="6" max="6" width="16.7109375" style="61" customWidth="1"/>
    <col min="7" max="7" width="6.85546875" style="61" customWidth="1"/>
    <col min="8" max="8" width="5" style="61" customWidth="1"/>
    <col min="9" max="9" width="9.140625" style="63"/>
    <col min="10" max="16384" width="9.140625" style="61"/>
  </cols>
  <sheetData>
    <row r="1" spans="1:9" ht="18.95" customHeight="1">
      <c r="A1" s="92" t="s">
        <v>29</v>
      </c>
      <c r="B1" s="92"/>
      <c r="C1" s="92"/>
      <c r="D1" s="92"/>
      <c r="E1" s="92"/>
      <c r="F1" s="92"/>
      <c r="G1" s="92"/>
      <c r="H1" s="92"/>
      <c r="I1" s="92"/>
    </row>
    <row r="2" spans="1:9" ht="17.100000000000001" customHeight="1">
      <c r="A2" s="93" t="s">
        <v>71</v>
      </c>
      <c r="B2" s="93"/>
      <c r="C2" s="93"/>
      <c r="D2" s="93"/>
      <c r="E2" s="93"/>
      <c r="F2" s="93"/>
      <c r="G2" s="93"/>
      <c r="H2" s="93"/>
      <c r="I2" s="93"/>
    </row>
    <row r="3" spans="1:9" s="64" customFormat="1" ht="17.100000000000001" customHeight="1">
      <c r="A3" s="72" t="s">
        <v>130</v>
      </c>
      <c r="B3" s="72"/>
      <c r="C3" s="72"/>
      <c r="D3" s="86" t="s">
        <v>133</v>
      </c>
      <c r="E3" s="86"/>
      <c r="F3" s="86"/>
      <c r="G3" s="73" t="s">
        <v>132</v>
      </c>
      <c r="H3" s="86" t="s">
        <v>131</v>
      </c>
      <c r="I3" s="86"/>
    </row>
    <row r="4" spans="1:9" ht="6.75" customHeight="1">
      <c r="A4" s="60"/>
      <c r="B4" s="71"/>
      <c r="C4" s="60"/>
      <c r="D4" s="60"/>
    </row>
    <row r="5" spans="1:9" s="64" customFormat="1" ht="14.45" customHeight="1">
      <c r="A5" s="91">
        <v>1</v>
      </c>
      <c r="B5" s="91"/>
      <c r="C5" s="89" t="s">
        <v>93</v>
      </c>
      <c r="D5" s="89"/>
      <c r="E5" s="89"/>
      <c r="F5" s="89"/>
      <c r="G5" s="89"/>
      <c r="H5" s="89"/>
      <c r="I5" s="89"/>
    </row>
    <row r="6" spans="1:9" s="64" customFormat="1" ht="14.45" customHeight="1">
      <c r="A6" s="68"/>
      <c r="B6" s="69" t="s">
        <v>116</v>
      </c>
      <c r="C6" s="87" t="s">
        <v>94</v>
      </c>
      <c r="D6" s="87"/>
      <c r="E6" s="87"/>
      <c r="F6" s="87"/>
      <c r="G6" s="87"/>
      <c r="H6" s="87"/>
      <c r="I6" s="81">
        <f>MONTHLY!F25</f>
        <v>553668</v>
      </c>
    </row>
    <row r="7" spans="1:9" s="64" customFormat="1" ht="14.45" customHeight="1">
      <c r="A7" s="68"/>
      <c r="B7" s="69" t="s">
        <v>117</v>
      </c>
      <c r="C7" s="87" t="s">
        <v>95</v>
      </c>
      <c r="D7" s="87"/>
      <c r="E7" s="87"/>
      <c r="F7" s="87"/>
      <c r="G7" s="87"/>
      <c r="H7" s="87"/>
      <c r="I7" s="81">
        <v>0</v>
      </c>
    </row>
    <row r="8" spans="1:9" s="64" customFormat="1" ht="14.45" customHeight="1">
      <c r="A8" s="68"/>
      <c r="B8" s="69" t="s">
        <v>118</v>
      </c>
      <c r="C8" s="87" t="s">
        <v>78</v>
      </c>
      <c r="D8" s="87"/>
      <c r="E8" s="87"/>
      <c r="F8" s="87"/>
      <c r="G8" s="87"/>
      <c r="H8" s="87"/>
      <c r="I8" s="81">
        <v>0</v>
      </c>
    </row>
    <row r="9" spans="1:9" s="64" customFormat="1" ht="14.45" customHeight="1">
      <c r="A9" s="68"/>
      <c r="B9" s="69" t="s">
        <v>119</v>
      </c>
      <c r="C9" s="87" t="s">
        <v>96</v>
      </c>
      <c r="D9" s="87"/>
      <c r="E9" s="87"/>
      <c r="F9" s="87"/>
      <c r="G9" s="87"/>
      <c r="H9" s="87"/>
      <c r="I9" s="81">
        <v>0</v>
      </c>
    </row>
    <row r="10" spans="1:9" s="64" customFormat="1" ht="14.45" customHeight="1">
      <c r="A10" s="65"/>
      <c r="B10" s="70"/>
      <c r="C10" s="90" t="s">
        <v>8</v>
      </c>
      <c r="D10" s="90"/>
      <c r="E10" s="90"/>
      <c r="F10" s="90"/>
      <c r="G10" s="90"/>
      <c r="H10" s="90"/>
      <c r="I10" s="67">
        <f>SUM(I6:I9)</f>
        <v>553668</v>
      </c>
    </row>
    <row r="11" spans="1:9" s="64" customFormat="1" ht="6" customHeight="1">
      <c r="A11" s="65"/>
      <c r="B11" s="70"/>
      <c r="C11" s="95"/>
      <c r="D11" s="95"/>
      <c r="E11" s="95"/>
      <c r="F11" s="95"/>
      <c r="G11" s="95"/>
      <c r="H11" s="95"/>
      <c r="I11" s="95"/>
    </row>
    <row r="12" spans="1:9" s="64" customFormat="1" ht="14.45" customHeight="1">
      <c r="A12" s="91">
        <v>2</v>
      </c>
      <c r="B12" s="91"/>
      <c r="C12" s="89" t="s">
        <v>97</v>
      </c>
      <c r="D12" s="89"/>
      <c r="E12" s="89"/>
      <c r="F12" s="89"/>
      <c r="G12" s="89"/>
      <c r="H12" s="89"/>
      <c r="I12" s="89"/>
    </row>
    <row r="13" spans="1:9" s="64" customFormat="1" ht="14.45" customHeight="1">
      <c r="A13" s="65"/>
      <c r="B13" s="69" t="s">
        <v>116</v>
      </c>
      <c r="C13" s="87" t="s">
        <v>99</v>
      </c>
      <c r="D13" s="87"/>
      <c r="E13" s="87"/>
      <c r="F13" s="87"/>
      <c r="G13" s="87"/>
      <c r="H13" s="87"/>
      <c r="I13" s="81">
        <f>MONTHLY!E25</f>
        <v>16080</v>
      </c>
    </row>
    <row r="14" spans="1:9" s="64" customFormat="1" ht="14.45" customHeight="1">
      <c r="A14" s="65"/>
      <c r="B14" s="69" t="s">
        <v>117</v>
      </c>
      <c r="C14" s="87" t="s">
        <v>98</v>
      </c>
      <c r="D14" s="87"/>
      <c r="E14" s="87"/>
      <c r="F14" s="87"/>
      <c r="G14" s="87"/>
      <c r="H14" s="87"/>
      <c r="I14" s="81">
        <v>0</v>
      </c>
    </row>
    <row r="15" spans="1:9" s="64" customFormat="1" ht="14.45" customHeight="1">
      <c r="A15" s="65"/>
      <c r="B15" s="70"/>
      <c r="C15" s="90" t="s">
        <v>8</v>
      </c>
      <c r="D15" s="90"/>
      <c r="E15" s="90"/>
      <c r="F15" s="90"/>
      <c r="G15" s="90"/>
      <c r="H15" s="90"/>
      <c r="I15" s="67">
        <f>SUM(I13:I14)</f>
        <v>16080</v>
      </c>
    </row>
    <row r="16" spans="1:9" s="64" customFormat="1" ht="6" customHeight="1">
      <c r="A16" s="65"/>
      <c r="B16" s="70"/>
      <c r="C16" s="95"/>
      <c r="D16" s="95"/>
      <c r="E16" s="95"/>
      <c r="F16" s="95"/>
      <c r="G16" s="95"/>
      <c r="H16" s="95"/>
      <c r="I16" s="95"/>
    </row>
    <row r="17" spans="1:9" s="64" customFormat="1" ht="14.45" customHeight="1">
      <c r="A17" s="91">
        <v>3</v>
      </c>
      <c r="B17" s="91"/>
      <c r="C17" s="89" t="s">
        <v>100</v>
      </c>
      <c r="D17" s="89"/>
      <c r="E17" s="89"/>
      <c r="F17" s="89"/>
      <c r="G17" s="89"/>
      <c r="H17" s="89"/>
      <c r="I17" s="89"/>
    </row>
    <row r="18" spans="1:9" s="64" customFormat="1" ht="14.45" customHeight="1">
      <c r="A18" s="65"/>
      <c r="B18" s="69" t="s">
        <v>116</v>
      </c>
      <c r="C18" s="87" t="s">
        <v>102</v>
      </c>
      <c r="D18" s="87"/>
      <c r="E18" s="87"/>
      <c r="F18" s="87"/>
      <c r="G18" s="87"/>
      <c r="H18" s="87"/>
      <c r="I18" s="81">
        <v>11000</v>
      </c>
    </row>
    <row r="19" spans="1:9" s="64" customFormat="1" ht="14.45" customHeight="1">
      <c r="A19" s="65"/>
      <c r="B19" s="69" t="s">
        <v>117</v>
      </c>
      <c r="C19" s="87" t="s">
        <v>103</v>
      </c>
      <c r="D19" s="87"/>
      <c r="E19" s="87"/>
      <c r="F19" s="87"/>
      <c r="G19" s="87"/>
      <c r="H19" s="87"/>
      <c r="I19" s="81">
        <v>0</v>
      </c>
    </row>
    <row r="20" spans="1:9" s="64" customFormat="1" ht="14.45" customHeight="1">
      <c r="A20" s="65"/>
      <c r="B20" s="69" t="s">
        <v>118</v>
      </c>
      <c r="C20" s="87" t="s">
        <v>104</v>
      </c>
      <c r="D20" s="87"/>
      <c r="E20" s="87"/>
      <c r="F20" s="87"/>
      <c r="G20" s="87"/>
      <c r="H20" s="87"/>
      <c r="I20" s="81">
        <v>0</v>
      </c>
    </row>
    <row r="21" spans="1:9" s="64" customFormat="1" ht="14.45" customHeight="1">
      <c r="A21" s="65"/>
      <c r="B21" s="69" t="s">
        <v>119</v>
      </c>
      <c r="C21" s="87" t="s">
        <v>105</v>
      </c>
      <c r="D21" s="87"/>
      <c r="E21" s="87"/>
      <c r="F21" s="87"/>
      <c r="G21" s="87"/>
      <c r="H21" s="87"/>
      <c r="I21" s="81">
        <v>0</v>
      </c>
    </row>
    <row r="22" spans="1:9" s="64" customFormat="1" ht="14.45" customHeight="1">
      <c r="A22" s="65"/>
      <c r="B22" s="69" t="s">
        <v>120</v>
      </c>
      <c r="C22" s="87" t="s">
        <v>106</v>
      </c>
      <c r="D22" s="87"/>
      <c r="E22" s="87"/>
      <c r="F22" s="87"/>
      <c r="G22" s="87"/>
      <c r="H22" s="87"/>
      <c r="I22" s="81">
        <v>0</v>
      </c>
    </row>
    <row r="23" spans="1:9" s="64" customFormat="1" ht="14.45" customHeight="1">
      <c r="A23" s="65"/>
      <c r="B23" s="69" t="s">
        <v>121</v>
      </c>
      <c r="C23" s="87" t="s">
        <v>107</v>
      </c>
      <c r="D23" s="87"/>
      <c r="E23" s="87"/>
      <c r="F23" s="87"/>
      <c r="G23" s="87"/>
      <c r="H23" s="87"/>
      <c r="I23" s="81">
        <v>25533</v>
      </c>
    </row>
    <row r="24" spans="1:9" s="64" customFormat="1" ht="14.45" customHeight="1">
      <c r="A24" s="65"/>
      <c r="B24" s="69" t="s">
        <v>122</v>
      </c>
      <c r="C24" s="87" t="s">
        <v>108</v>
      </c>
      <c r="D24" s="87"/>
      <c r="E24" s="87"/>
      <c r="F24" s="87"/>
      <c r="G24" s="87"/>
      <c r="H24" s="87"/>
      <c r="I24" s="81">
        <v>0</v>
      </c>
    </row>
    <row r="25" spans="1:9" s="64" customFormat="1" ht="14.45" customHeight="1">
      <c r="A25" s="65"/>
      <c r="B25" s="69" t="s">
        <v>123</v>
      </c>
      <c r="C25" s="87" t="s">
        <v>109</v>
      </c>
      <c r="D25" s="87"/>
      <c r="E25" s="87"/>
      <c r="F25" s="87"/>
      <c r="G25" s="87"/>
      <c r="H25" s="87"/>
      <c r="I25" s="81">
        <v>0</v>
      </c>
    </row>
    <row r="26" spans="1:9" s="64" customFormat="1" ht="14.45" customHeight="1">
      <c r="A26" s="65"/>
      <c r="B26" s="69" t="s">
        <v>124</v>
      </c>
      <c r="C26" s="87" t="s">
        <v>92</v>
      </c>
      <c r="D26" s="87"/>
      <c r="E26" s="87"/>
      <c r="F26" s="87"/>
      <c r="G26" s="87"/>
      <c r="H26" s="87"/>
      <c r="I26" s="81">
        <v>0</v>
      </c>
    </row>
    <row r="27" spans="1:9" s="64" customFormat="1" ht="14.45" customHeight="1">
      <c r="A27" s="65"/>
      <c r="B27" s="69" t="s">
        <v>125</v>
      </c>
      <c r="C27" s="87" t="s">
        <v>83</v>
      </c>
      <c r="D27" s="87"/>
      <c r="E27" s="87"/>
      <c r="F27" s="87"/>
      <c r="G27" s="87"/>
      <c r="H27" s="87"/>
      <c r="I27" s="81">
        <v>1000</v>
      </c>
    </row>
    <row r="28" spans="1:9" s="64" customFormat="1" ht="14.45" customHeight="1">
      <c r="A28" s="65"/>
      <c r="B28" s="69" t="s">
        <v>126</v>
      </c>
      <c r="C28" s="87" t="s">
        <v>110</v>
      </c>
      <c r="D28" s="87"/>
      <c r="E28" s="87"/>
      <c r="F28" s="87"/>
      <c r="G28" s="87"/>
      <c r="H28" s="87"/>
      <c r="I28" s="81">
        <v>0</v>
      </c>
    </row>
    <row r="29" spans="1:9" s="64" customFormat="1" ht="14.45" customHeight="1">
      <c r="A29" s="65"/>
      <c r="B29" s="69" t="s">
        <v>127</v>
      </c>
      <c r="C29" s="87" t="s">
        <v>111</v>
      </c>
      <c r="D29" s="87"/>
      <c r="E29" s="87"/>
      <c r="F29" s="87"/>
      <c r="G29" s="87"/>
      <c r="H29" s="87"/>
      <c r="I29" s="81">
        <v>0</v>
      </c>
    </row>
    <row r="30" spans="1:9" s="64" customFormat="1" ht="14.45" customHeight="1">
      <c r="A30" s="65"/>
      <c r="B30" s="69" t="s">
        <v>128</v>
      </c>
      <c r="C30" s="87" t="s">
        <v>112</v>
      </c>
      <c r="D30" s="87"/>
      <c r="E30" s="87"/>
      <c r="F30" s="87"/>
      <c r="G30" s="87"/>
      <c r="H30" s="87"/>
      <c r="I30" s="81">
        <v>29400</v>
      </c>
    </row>
    <row r="31" spans="1:9" s="64" customFormat="1" ht="14.45" customHeight="1">
      <c r="A31" s="65"/>
      <c r="B31" s="69" t="s">
        <v>129</v>
      </c>
      <c r="C31" s="87" t="s">
        <v>84</v>
      </c>
      <c r="D31" s="87"/>
      <c r="E31" s="87"/>
      <c r="F31" s="87"/>
      <c r="G31" s="87"/>
      <c r="H31" s="87"/>
      <c r="I31" s="81">
        <v>2400</v>
      </c>
    </row>
    <row r="32" spans="1:9" s="64" customFormat="1" ht="14.45" customHeight="1">
      <c r="A32" s="65"/>
      <c r="B32" s="70"/>
      <c r="C32" s="90" t="s">
        <v>8</v>
      </c>
      <c r="D32" s="90"/>
      <c r="E32" s="90"/>
      <c r="F32" s="90"/>
      <c r="G32" s="90"/>
      <c r="H32" s="90"/>
      <c r="I32" s="67">
        <f>SUM(I18:I31)</f>
        <v>69333</v>
      </c>
    </row>
    <row r="33" spans="1:9" s="64" customFormat="1" ht="6" customHeight="1">
      <c r="A33" s="65"/>
      <c r="B33" s="70"/>
      <c r="C33" s="88"/>
      <c r="D33" s="88"/>
      <c r="E33" s="88"/>
      <c r="F33" s="88"/>
      <c r="G33" s="88"/>
      <c r="H33" s="88"/>
      <c r="I33" s="88"/>
    </row>
    <row r="34" spans="1:9" s="64" customFormat="1" ht="14.45" customHeight="1">
      <c r="A34" s="91">
        <v>4</v>
      </c>
      <c r="B34" s="91"/>
      <c r="C34" s="89" t="s">
        <v>101</v>
      </c>
      <c r="D34" s="89"/>
      <c r="E34" s="89"/>
      <c r="F34" s="89"/>
      <c r="G34" s="89"/>
      <c r="H34" s="89"/>
      <c r="I34" s="89"/>
    </row>
    <row r="35" spans="1:9" s="64" customFormat="1" ht="14.45" customHeight="1">
      <c r="A35" s="65"/>
      <c r="B35" s="70" t="s">
        <v>116</v>
      </c>
      <c r="C35" s="87" t="s">
        <v>85</v>
      </c>
      <c r="D35" s="87"/>
      <c r="E35" s="87"/>
      <c r="F35" s="87"/>
      <c r="G35" s="87"/>
      <c r="H35" s="87"/>
      <c r="I35" s="81">
        <v>0</v>
      </c>
    </row>
    <row r="36" spans="1:9" s="64" customFormat="1" ht="14.45" customHeight="1">
      <c r="A36" s="65"/>
      <c r="B36" s="70" t="s">
        <v>117</v>
      </c>
      <c r="C36" s="87" t="s">
        <v>86</v>
      </c>
      <c r="D36" s="87"/>
      <c r="E36" s="87"/>
      <c r="F36" s="87"/>
      <c r="G36" s="87"/>
      <c r="H36" s="87"/>
      <c r="I36" s="81">
        <v>0</v>
      </c>
    </row>
    <row r="37" spans="1:9" s="64" customFormat="1" ht="14.45" customHeight="1">
      <c r="A37" s="65"/>
      <c r="B37" s="70" t="s">
        <v>118</v>
      </c>
      <c r="C37" s="87" t="s">
        <v>87</v>
      </c>
      <c r="D37" s="87"/>
      <c r="E37" s="87"/>
      <c r="F37" s="87"/>
      <c r="G37" s="87"/>
      <c r="H37" s="87"/>
      <c r="I37" s="81">
        <v>0</v>
      </c>
    </row>
    <row r="38" spans="1:9" s="64" customFormat="1" ht="14.45" customHeight="1">
      <c r="A38" s="65"/>
      <c r="B38" s="70" t="s">
        <v>119</v>
      </c>
      <c r="C38" s="87" t="s">
        <v>88</v>
      </c>
      <c r="D38" s="87"/>
      <c r="E38" s="87"/>
      <c r="F38" s="87"/>
      <c r="G38" s="87"/>
      <c r="H38" s="87"/>
      <c r="I38" s="81">
        <v>0</v>
      </c>
    </row>
    <row r="39" spans="1:9" s="64" customFormat="1" ht="14.45" customHeight="1">
      <c r="A39" s="65"/>
      <c r="B39" s="70" t="s">
        <v>120</v>
      </c>
      <c r="C39" s="87" t="s">
        <v>89</v>
      </c>
      <c r="D39" s="87"/>
      <c r="E39" s="87"/>
      <c r="F39" s="87"/>
      <c r="G39" s="87"/>
      <c r="H39" s="87"/>
      <c r="I39" s="81">
        <v>0</v>
      </c>
    </row>
    <row r="40" spans="1:9" s="64" customFormat="1" ht="14.45" customHeight="1">
      <c r="A40" s="65"/>
      <c r="B40" s="70" t="s">
        <v>121</v>
      </c>
      <c r="C40" s="87" t="s">
        <v>90</v>
      </c>
      <c r="D40" s="87"/>
      <c r="E40" s="87"/>
      <c r="F40" s="87"/>
      <c r="G40" s="87"/>
      <c r="H40" s="87"/>
      <c r="I40" s="81">
        <v>0</v>
      </c>
    </row>
    <row r="41" spans="1:9" s="64" customFormat="1" ht="14.45" customHeight="1">
      <c r="A41" s="65"/>
      <c r="B41" s="70" t="s">
        <v>122</v>
      </c>
      <c r="C41" s="87" t="s">
        <v>91</v>
      </c>
      <c r="D41" s="87"/>
      <c r="E41" s="87"/>
      <c r="F41" s="87"/>
      <c r="G41" s="87"/>
      <c r="H41" s="87"/>
      <c r="I41" s="81">
        <v>0</v>
      </c>
    </row>
    <row r="42" spans="1:9" s="64" customFormat="1" ht="14.45" customHeight="1">
      <c r="A42" s="65"/>
      <c r="B42" s="70"/>
      <c r="C42" s="90" t="s">
        <v>8</v>
      </c>
      <c r="D42" s="90"/>
      <c r="E42" s="90"/>
      <c r="F42" s="90"/>
      <c r="G42" s="90"/>
      <c r="H42" s="90"/>
      <c r="I42" s="66">
        <f>SUM(I35:I41)</f>
        <v>0</v>
      </c>
    </row>
    <row r="43" spans="1:9" s="64" customFormat="1" ht="6" customHeight="1">
      <c r="A43" s="65"/>
      <c r="B43" s="70"/>
      <c r="C43" s="88"/>
      <c r="D43" s="88"/>
      <c r="E43" s="88"/>
      <c r="F43" s="88"/>
      <c r="G43" s="88"/>
      <c r="H43" s="88"/>
      <c r="I43" s="88"/>
    </row>
    <row r="44" spans="1:9" s="64" customFormat="1" ht="14.45" customHeight="1">
      <c r="A44" s="91">
        <v>5</v>
      </c>
      <c r="B44" s="91"/>
      <c r="C44" s="89" t="s">
        <v>113</v>
      </c>
      <c r="D44" s="89"/>
      <c r="E44" s="89"/>
      <c r="F44" s="89"/>
      <c r="G44" s="89"/>
      <c r="H44" s="89"/>
      <c r="I44" s="67">
        <v>50000</v>
      </c>
    </row>
    <row r="45" spans="1:9" s="64" customFormat="1" ht="6" customHeight="1">
      <c r="A45" s="65"/>
      <c r="B45" s="70"/>
      <c r="C45" s="88"/>
      <c r="D45" s="88"/>
      <c r="E45" s="88"/>
      <c r="F45" s="88"/>
      <c r="G45" s="88"/>
      <c r="H45" s="88"/>
      <c r="I45" s="88"/>
    </row>
    <row r="46" spans="1:9" s="64" customFormat="1" ht="14.45" customHeight="1">
      <c r="A46" s="91">
        <v>6</v>
      </c>
      <c r="B46" s="91"/>
      <c r="C46" s="89" t="s">
        <v>114</v>
      </c>
      <c r="D46" s="89"/>
      <c r="E46" s="89"/>
      <c r="F46" s="89"/>
      <c r="G46" s="89"/>
      <c r="H46" s="89"/>
      <c r="I46" s="67">
        <f>I10-I15-I32-I42-I44</f>
        <v>418255</v>
      </c>
    </row>
    <row r="47" spans="1:9" s="64" customFormat="1" ht="14.45" customHeight="1">
      <c r="A47" s="65"/>
      <c r="B47" s="70"/>
      <c r="C47" s="88"/>
      <c r="D47" s="88"/>
      <c r="E47" s="88"/>
      <c r="F47" s="88"/>
      <c r="G47" s="88"/>
      <c r="H47" s="88"/>
      <c r="I47" s="66"/>
    </row>
    <row r="48" spans="1:9" s="64" customFormat="1" ht="14.45" customHeight="1">
      <c r="A48" s="91"/>
      <c r="B48" s="94"/>
      <c r="C48" s="87" t="s">
        <v>115</v>
      </c>
      <c r="D48" s="87"/>
      <c r="E48" s="87"/>
      <c r="F48" s="87"/>
      <c r="G48" s="87"/>
      <c r="H48" s="87"/>
      <c r="I48" s="81">
        <f>IF(I46&lt;500000,0,(I46-250000)*5%)</f>
        <v>0</v>
      </c>
    </row>
    <row r="49" spans="1:9" s="64" customFormat="1" ht="14.45" customHeight="1">
      <c r="A49" s="65"/>
      <c r="B49" s="70"/>
      <c r="C49" s="87" t="s">
        <v>79</v>
      </c>
      <c r="D49" s="87"/>
      <c r="E49" s="87"/>
      <c r="F49" s="87"/>
      <c r="G49" s="87"/>
      <c r="H49" s="87"/>
      <c r="I49" s="81">
        <f>I48*4%</f>
        <v>0</v>
      </c>
    </row>
    <row r="50" spans="1:9" s="64" customFormat="1" ht="14.45" customHeight="1">
      <c r="A50" s="65"/>
      <c r="B50" s="70"/>
      <c r="C50" s="87" t="s">
        <v>80</v>
      </c>
      <c r="D50" s="87"/>
      <c r="E50" s="87"/>
      <c r="F50" s="87"/>
      <c r="G50" s="87"/>
      <c r="H50" s="87"/>
      <c r="I50" s="81">
        <f>I48+I49</f>
        <v>0</v>
      </c>
    </row>
    <row r="51" spans="1:9" s="64" customFormat="1" ht="14.45" customHeight="1">
      <c r="A51" s="65"/>
      <c r="B51" s="70"/>
      <c r="C51" s="87" t="s">
        <v>81</v>
      </c>
      <c r="D51" s="87"/>
      <c r="E51" s="87"/>
      <c r="F51" s="87"/>
      <c r="G51" s="87"/>
      <c r="H51" s="87"/>
      <c r="I51" s="81">
        <v>0</v>
      </c>
    </row>
    <row r="52" spans="1:9" s="64" customFormat="1" ht="14.45" customHeight="1">
      <c r="A52" s="65"/>
      <c r="B52" s="70"/>
      <c r="C52" s="87" t="s">
        <v>82</v>
      </c>
      <c r="D52" s="87"/>
      <c r="E52" s="87"/>
      <c r="F52" s="87"/>
      <c r="G52" s="87"/>
      <c r="H52" s="87"/>
      <c r="I52" s="81">
        <f>I50-I51</f>
        <v>0</v>
      </c>
    </row>
    <row r="54" spans="1:9" ht="18" customHeight="1">
      <c r="G54" s="82"/>
      <c r="H54" s="83"/>
      <c r="I54" s="83"/>
    </row>
    <row r="55" spans="1:9" ht="18" customHeight="1">
      <c r="G55" s="82" t="s">
        <v>137</v>
      </c>
      <c r="H55" s="83"/>
      <c r="I55" s="83"/>
    </row>
  </sheetData>
  <sheetProtection password="CC7B" sheet="1" objects="1" scenarios="1"/>
  <mergeCells count="61">
    <mergeCell ref="A34:B34"/>
    <mergeCell ref="A44:B44"/>
    <mergeCell ref="A46:B46"/>
    <mergeCell ref="A48:B48"/>
    <mergeCell ref="C10:H10"/>
    <mergeCell ref="C11:I11"/>
    <mergeCell ref="C12:I12"/>
    <mergeCell ref="C13:H13"/>
    <mergeCell ref="C14:H14"/>
    <mergeCell ref="C15:H15"/>
    <mergeCell ref="C16:I16"/>
    <mergeCell ref="C17:I17"/>
    <mergeCell ref="C18:H18"/>
    <mergeCell ref="A5:B5"/>
    <mergeCell ref="A12:B12"/>
    <mergeCell ref="A17:B17"/>
    <mergeCell ref="A1:I1"/>
    <mergeCell ref="A2:I2"/>
    <mergeCell ref="C5:I5"/>
    <mergeCell ref="C6:H6"/>
    <mergeCell ref="C7:H7"/>
    <mergeCell ref="C8:H8"/>
    <mergeCell ref="C9:H9"/>
    <mergeCell ref="C19:H19"/>
    <mergeCell ref="C20:H20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I33"/>
    <mergeCell ref="C40:H40"/>
    <mergeCell ref="C41:H41"/>
    <mergeCell ref="C42:H42"/>
    <mergeCell ref="C34:I34"/>
    <mergeCell ref="C35:H35"/>
    <mergeCell ref="C36:H36"/>
    <mergeCell ref="C37:H37"/>
    <mergeCell ref="H3:I3"/>
    <mergeCell ref="D3:F3"/>
    <mergeCell ref="G54:I54"/>
    <mergeCell ref="G55:I55"/>
    <mergeCell ref="C50:H50"/>
    <mergeCell ref="C51:H51"/>
    <mergeCell ref="C52:H52"/>
    <mergeCell ref="C47:H47"/>
    <mergeCell ref="C45:I45"/>
    <mergeCell ref="C43:I43"/>
    <mergeCell ref="C44:H44"/>
    <mergeCell ref="C46:H46"/>
    <mergeCell ref="C48:H48"/>
    <mergeCell ref="C49:H49"/>
    <mergeCell ref="C38:H38"/>
    <mergeCell ref="C39:H39"/>
  </mergeCells>
  <pageMargins left="0.7" right="0.7" top="0.75" bottom="0.75" header="0.3" footer="0.3"/>
  <pageSetup paperSize="9" orientation="portrait" horizontalDpi="1200" verticalDpi="1200" r:id="rId1"/>
  <ignoredErrors>
    <ignoredError sqref="I48:I50 I52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Monthly_Sal</vt:lpstr>
      <vt:lpstr>MONTHLY</vt:lpstr>
      <vt:lpstr>FORM</vt:lpstr>
      <vt:lpstr>FORM!Print_Area</vt:lpstr>
      <vt:lpstr>MONTHLY!Print_Area</vt:lpstr>
    </vt:vector>
  </TitlesOfParts>
  <Company>MS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SK</cp:lastModifiedBy>
  <cp:lastPrinted>2020-02-05T09:33:21Z</cp:lastPrinted>
  <dcterms:created xsi:type="dcterms:W3CDTF">2019-06-30T21:37:58Z</dcterms:created>
  <dcterms:modified xsi:type="dcterms:W3CDTF">2020-02-05T09:58:07Z</dcterms:modified>
</cp:coreProperties>
</file>